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ם-מסמכים\מכרזים 2022\מכרז פומבי 93-64-22- שירותי הסעות עובדים עבור המרכזים הרפואיים קפלן (סל 1) והרצפלד (סל 2) של שירותי בריאות כללית\"/>
    </mc:Choice>
  </mc:AlternateContent>
  <bookViews>
    <workbookView xWindow="0" yWindow="0" windowWidth="25200" windowHeight="11880"/>
  </bookViews>
  <sheets>
    <sheet name="נספח הצעות מחיר הרצפלד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5" l="1"/>
  <c r="Q28" i="5"/>
  <c r="Q29" i="5"/>
  <c r="Q30" i="5"/>
  <c r="Q31" i="5"/>
  <c r="Q32" i="5"/>
  <c r="Q33" i="5"/>
  <c r="Q34" i="5"/>
  <c r="Q35" i="5"/>
  <c r="Q36" i="5"/>
  <c r="Q37" i="5"/>
  <c r="Q38" i="5"/>
  <c r="Q26" i="5"/>
  <c r="G38" i="5" l="1"/>
  <c r="G35" i="5"/>
  <c r="G30" i="5"/>
  <c r="G26" i="5"/>
  <c r="G20" i="5"/>
  <c r="Q20" i="5" s="1"/>
  <c r="G19" i="5"/>
  <c r="Q19" i="5" s="1"/>
  <c r="N18" i="5"/>
  <c r="G18" i="5"/>
  <c r="G17" i="5"/>
  <c r="Q17" i="5" s="1"/>
  <c r="G16" i="5"/>
  <c r="Q16" i="5" s="1"/>
  <c r="G15" i="5"/>
  <c r="Q15" i="5" s="1"/>
  <c r="G14" i="5"/>
  <c r="Q14" i="5" s="1"/>
  <c r="M13" i="5"/>
  <c r="J13" i="5"/>
  <c r="G13" i="5"/>
  <c r="M12" i="5"/>
  <c r="J12" i="5"/>
  <c r="G12" i="5"/>
  <c r="M11" i="5"/>
  <c r="J11" i="5"/>
  <c r="G11" i="5"/>
  <c r="M10" i="5"/>
  <c r="J10" i="5"/>
  <c r="G10" i="5"/>
  <c r="M9" i="5"/>
  <c r="J9" i="5"/>
  <c r="G9" i="5"/>
  <c r="M8" i="5"/>
  <c r="J8" i="5"/>
  <c r="G8" i="5"/>
  <c r="M7" i="5"/>
  <c r="J7" i="5"/>
  <c r="G7" i="5"/>
  <c r="M6" i="5"/>
  <c r="J6" i="5"/>
  <c r="G6" i="5"/>
  <c r="M5" i="5"/>
  <c r="J5" i="5"/>
  <c r="G5" i="5"/>
  <c r="M4" i="5"/>
  <c r="J4" i="5"/>
  <c r="G4" i="5"/>
  <c r="M3" i="5"/>
  <c r="J3" i="5"/>
  <c r="G3" i="5"/>
  <c r="Q6" i="5" l="1"/>
  <c r="Q4" i="5"/>
  <c r="Q10" i="5"/>
  <c r="Q8" i="5"/>
  <c r="Q18" i="5"/>
  <c r="Q12" i="5"/>
  <c r="Q3" i="5"/>
  <c r="Q7" i="5"/>
  <c r="Q11" i="5"/>
  <c r="Q5" i="5"/>
  <c r="Q9" i="5"/>
  <c r="Q13" i="5"/>
  <c r="Q21" i="5" l="1"/>
</calcChain>
</file>

<file path=xl/sharedStrings.xml><?xml version="1.0" encoding="utf-8"?>
<sst xmlns="http://schemas.openxmlformats.org/spreadsheetml/2006/main" count="108" uniqueCount="70">
  <si>
    <t>נספח הצעת המחיר - מרכז רפואי הרצפלד</t>
  </si>
  <si>
    <t>מס' שורה</t>
  </si>
  <si>
    <t>מוצא / יעד</t>
  </si>
  <si>
    <t>יעד / מוצא</t>
  </si>
  <si>
    <t>הערות</t>
  </si>
  <si>
    <t>מחיר כיוון למונית (1-3 אנשים)</t>
  </si>
  <si>
    <t>אחוז הנחה מונית</t>
  </si>
  <si>
    <t>סה"כ מחיר כיוון למונית (1-3 אנשים)</t>
  </si>
  <si>
    <t xml:space="preserve">מחיר כיוון לטרנזיט 10 ( 4-10 אנשים) </t>
  </si>
  <si>
    <t>אחוז הנחה טרנזיט 10</t>
  </si>
  <si>
    <t xml:space="preserve">סה"כ כיוון לטרנזיט 10 ( 4-10 אנשים) </t>
  </si>
  <si>
    <t xml:space="preserve">מחיר כיוון לטרנזיט 19 ( 11-19 אנשים) </t>
  </si>
  <si>
    <t>אחוז הנחה טרנזיט 19 (11-19 אנשים)</t>
  </si>
  <si>
    <t xml:space="preserve">סה"כ כיוון לטרנזיט 19 ( 11-19 אנשים) </t>
  </si>
  <si>
    <t>כמות נסיעות שנתית משוערת מוניות</t>
  </si>
  <si>
    <t>כמות נסיעות שנתית משוערת טרנזיט 10</t>
  </si>
  <si>
    <t>כמות נסיעות שנתית משוערת טרנזיט 19</t>
  </si>
  <si>
    <t>עלות שנתית מוערכת בש"ח (כמות מוערכת כפול מחיר לאחר הנחה)</t>
  </si>
  <si>
    <t>אשדוד</t>
  </si>
  <si>
    <t>מרכז רפואי הרצפלד</t>
  </si>
  <si>
    <t>כלול בכמויות של אשקלון</t>
  </si>
  <si>
    <t>גדרה</t>
  </si>
  <si>
    <t>קרית עקרון</t>
  </si>
  <si>
    <t>מרכז רפואי קפלן העברת בדיקות למעבדת דמים</t>
  </si>
  <si>
    <t>חלק מהנסיעות כוללות העברה של דברי שליחות נוספים למחלקות אחרות בתוך ביה"ח קפלן. בנסיעות אלה יש להקפיד על תנאי תברואה (טמפרטורה/משך שהייה ברכב) שיגדרו ע"י המזמין</t>
  </si>
  <si>
    <t>נסיעות שליחות לגדרה - דואר, בנק, הובלות מספקים ונסיעות מנהלתיות</t>
  </si>
  <si>
    <t>כולל את זמן המתנה של הנהג בתור. עד 2 נקודות פיזור</t>
  </si>
  <si>
    <t xml:space="preserve">נסיעות שליחות לבית חולים /דואר קפלן </t>
  </si>
  <si>
    <t>כולל את זמן המתנה של הנהג בתור. עד 2 נקודות פיזור
(לרבות נסיעה עם כיסא גלגלים מקופל בתא מטען)</t>
  </si>
  <si>
    <t>נסיעת שליחות לתיקון ציוד רפואי באור יהודה</t>
  </si>
  <si>
    <t>נסיעות שליחות למשרד הבריאות בתל אביב</t>
  </si>
  <si>
    <t>כל נקודת פיזור נוספת בכלל נסיעות השליחות (מעבר ל2 נקודות פיזור)</t>
  </si>
  <si>
    <t>הזנה חופשית</t>
  </si>
  <si>
    <t>תוספת שבתות ו/או חגים למחיר הבסיס ב-%</t>
  </si>
  <si>
    <t>קבוע לא לתמחור</t>
  </si>
  <si>
    <t>-</t>
  </si>
  <si>
    <t>תוספת לילה ו/או מוצאי שבת לנסיעה ב-%</t>
  </si>
  <si>
    <t>תוספת לילות של שבת ו/או חג לנסיעה ב-%</t>
  </si>
  <si>
    <t>תמחור קבוע - לא ניתן לשינוי</t>
  </si>
  <si>
    <t>מחיר לטרנזיט 10 צמוד ליום שלם (8 שעות) עד 100 ק"מ</t>
  </si>
  <si>
    <t>מחיר לטרנזיט 10 צמוד ליום שלם (8 שעות) מעל 100-200 ק"מ</t>
  </si>
  <si>
    <t>מחיר תוספת ק"מ מעל 200 ק"מ לטרנזיט 10 צמוד ליום</t>
  </si>
  <si>
    <t>מחיר תוספת שעה מעל 8 שעות לטרנזיט 10 צמוד ליום</t>
  </si>
  <si>
    <t>מחיר לטרנזיט 19 צמוד ליום שלם (8 שעות) עד 100 ק"מ</t>
  </si>
  <si>
    <t>מחיר לטרנזיט 19 צמוד ליום שלם (8 שעות) 100-200 ק"מ</t>
  </si>
  <si>
    <t>מחיר תוספת ק"מ מעל 200 ק"מ לטרנזיט 19 צמוד ליום</t>
  </si>
  <si>
    <t>מחיר תוספת שעה מעל 8 שעות לטרנזיט 19 צמוד ליום שלם</t>
  </si>
  <si>
    <t>מחיר לאוטובוס צמוד ליום שלם (8 שעות) עד 100 ק"מ</t>
  </si>
  <si>
    <t>מחיר לאוטובוס צמוד ליום שלם (8 שעות) 100-200 ק"מ</t>
  </si>
  <si>
    <t>מחיר תוספת ק"מ מעל 200 ק"מ לאוטובוס צמוד ליום שלם</t>
  </si>
  <si>
    <t>מחיר תוספת שעה מעל 8 שעות לאוטובוס צמוד ליום שלם</t>
  </si>
  <si>
    <t>מחיר לק"מ ליעדים חדשים</t>
  </si>
  <si>
    <t>סה"כ</t>
  </si>
  <si>
    <t xml:space="preserve">הערה למציע: </t>
  </si>
  <si>
    <t>הכמויות המצוינות בטבלה הינן אומדן בלבד ואינן מחייבות את מקבל השירותים.</t>
  </si>
  <si>
    <t>תוספת הינה על מחיר הבסיס</t>
  </si>
  <si>
    <t>שם הספק</t>
  </si>
  <si>
    <t>ח.פ.</t>
  </si>
  <si>
    <t>טלפון איש קשר</t>
  </si>
  <si>
    <t xml:space="preserve">מחיר הזנה חופשית </t>
  </si>
  <si>
    <t xml:space="preserve">אשקלון </t>
  </si>
  <si>
    <t>אשקלון כולל גן יבנה ו/ או בני עיש</t>
  </si>
  <si>
    <t xml:space="preserve">אשקלון קרית מלאכי ו/או כפר אחים </t>
  </si>
  <si>
    <t xml:space="preserve">קרית מלאכי כולל כפר אחים </t>
  </si>
  <si>
    <t xml:space="preserve">גן יבנה </t>
  </si>
  <si>
    <t xml:space="preserve">בני עיש </t>
  </si>
  <si>
    <t>ראשון לציון ו/או נס ציונה כולל רחובות</t>
  </si>
  <si>
    <t>רחובות וקרית עקרון</t>
  </si>
  <si>
    <t>גוי של שבת קריית גת והסביבה</t>
  </si>
  <si>
    <t>גוי של שבת קריית מלאכי והסביבה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</si>
</sst>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₪&quot;\ #,##0;&quot;₪&quot;\ \-#,##0"/>
    <numFmt numFmtId="165" formatCode="&quot;₪&quot;\ #,##0.00;&quot;₪&quot;\ \-#,##0.00"/>
    <numFmt numFmtId="166" formatCode="&quot;₪&quot;\ #,##0.00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6"/>
      <color rgb="FF00206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4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5" fontId="6" fillId="6" borderId="12" xfId="0" applyNumberFormat="1" applyFont="1" applyFill="1" applyBorder="1" applyAlignment="1">
      <alignment horizontal="center" vertical="center" wrapText="1"/>
    </xf>
    <xf numFmtId="166" fontId="6" fillId="6" borderId="13" xfId="0" applyNumberFormat="1" applyFont="1" applyFill="1" applyBorder="1" applyAlignment="1">
      <alignment horizontal="center" vertical="center" wrapText="1"/>
    </xf>
    <xf numFmtId="166" fontId="6" fillId="6" borderId="12" xfId="0" applyNumberFormat="1" applyFont="1" applyFill="1" applyBorder="1" applyAlignment="1">
      <alignment horizontal="center" vertical="center" wrapText="1"/>
    </xf>
    <xf numFmtId="10" fontId="6" fillId="7" borderId="14" xfId="0" applyNumberFormat="1" applyFont="1" applyFill="1" applyBorder="1" applyAlignment="1" applyProtection="1">
      <alignment horizontal="center" vertical="center" wrapText="1"/>
      <protection locked="0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6" borderId="12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right" vertical="center" wrapText="1"/>
    </xf>
    <xf numFmtId="166" fontId="6" fillId="6" borderId="10" xfId="0" applyNumberFormat="1" applyFont="1" applyFill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166" fontId="6" fillId="6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9" fontId="6" fillId="6" borderId="10" xfId="1" applyFont="1" applyFill="1" applyBorder="1" applyAlignment="1" applyProtection="1">
      <alignment horizontal="center" vertical="center" wrapText="1"/>
    </xf>
    <xf numFmtId="3" fontId="6" fillId="6" borderId="9" xfId="0" applyNumberFormat="1" applyFont="1" applyFill="1" applyBorder="1" applyAlignment="1">
      <alignment horizontal="center" vertical="center"/>
    </xf>
    <xf numFmtId="3" fontId="6" fillId="6" borderId="11" xfId="0" applyNumberFormat="1" applyFont="1" applyFill="1" applyBorder="1" applyAlignment="1">
      <alignment horizontal="center" vertical="center" wrapText="1"/>
    </xf>
    <xf numFmtId="3" fontId="6" fillId="6" borderId="16" xfId="0" applyNumberFormat="1" applyFont="1" applyFill="1" applyBorder="1" applyAlignment="1">
      <alignment horizontal="center" vertical="center"/>
    </xf>
    <xf numFmtId="3" fontId="6" fillId="6" borderId="17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9" fontId="6" fillId="6" borderId="10" xfId="1" applyFont="1" applyFill="1" applyBorder="1" applyAlignment="1" applyProtection="1">
      <alignment horizontal="center" vertical="center" wrapText="1"/>
      <protection locked="0"/>
    </xf>
    <xf numFmtId="3" fontId="6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>
      <alignment horizontal="center" vertical="center"/>
    </xf>
    <xf numFmtId="3" fontId="6" fillId="6" borderId="19" xfId="0" applyNumberFormat="1" applyFont="1" applyFill="1" applyBorder="1" applyAlignment="1">
      <alignment horizontal="center" vertical="center"/>
    </xf>
    <xf numFmtId="3" fontId="6" fillId="6" borderId="2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66" fontId="0" fillId="0" borderId="0" xfId="0" applyNumberFormat="1"/>
    <xf numFmtId="166" fontId="6" fillId="0" borderId="0" xfId="0" applyNumberFormat="1" applyFont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2" fontId="12" fillId="0" borderId="0" xfId="0" applyNumberFormat="1" applyFont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/>
    </xf>
    <xf numFmtId="166" fontId="5" fillId="7" borderId="23" xfId="0" applyNumberFormat="1" applyFont="1" applyFill="1" applyBorder="1" applyAlignment="1">
      <alignment horizontal="center" vertical="center"/>
    </xf>
    <xf numFmtId="166" fontId="6" fillId="6" borderId="24" xfId="0" applyNumberFormat="1" applyFont="1" applyFill="1" applyBorder="1" applyAlignment="1">
      <alignment horizontal="center" vertical="center" wrapText="1"/>
    </xf>
    <xf numFmtId="166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10" fontId="6" fillId="7" borderId="24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10" fontId="6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166" fontId="11" fillId="6" borderId="13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166" fontId="5" fillId="7" borderId="21" xfId="0" applyNumberFormat="1" applyFont="1" applyFill="1" applyBorder="1" applyAlignment="1">
      <alignment horizontal="center" vertical="center"/>
    </xf>
    <xf numFmtId="165" fontId="6" fillId="6" borderId="32" xfId="0" applyNumberFormat="1" applyFont="1" applyFill="1" applyBorder="1" applyAlignment="1">
      <alignment horizontal="center" vertical="center" wrapText="1"/>
    </xf>
    <xf numFmtId="166" fontId="6" fillId="6" borderId="32" xfId="0" applyNumberFormat="1" applyFont="1" applyFill="1" applyBorder="1" applyAlignment="1">
      <alignment horizontal="center" vertical="center" wrapText="1"/>
    </xf>
    <xf numFmtId="166" fontId="6" fillId="6" borderId="34" xfId="0" applyNumberFormat="1" applyFont="1" applyFill="1" applyBorder="1" applyAlignment="1">
      <alignment horizontal="center" vertical="center" wrapText="1"/>
    </xf>
    <xf numFmtId="166" fontId="6" fillId="6" borderId="35" xfId="0" applyNumberFormat="1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right" vertical="center" wrapText="1"/>
    </xf>
    <xf numFmtId="164" fontId="6" fillId="6" borderId="37" xfId="0" applyNumberFormat="1" applyFont="1" applyFill="1" applyBorder="1" applyAlignment="1">
      <alignment horizontal="center" vertical="center" wrapText="1"/>
    </xf>
    <xf numFmtId="10" fontId="6" fillId="7" borderId="38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39" xfId="0" applyNumberFormat="1" applyFont="1" applyFill="1" applyBorder="1" applyAlignment="1">
      <alignment horizontal="center" vertical="center" wrapText="1"/>
    </xf>
    <xf numFmtId="166" fontId="6" fillId="6" borderId="16" xfId="0" applyNumberFormat="1" applyFont="1" applyFill="1" applyBorder="1" applyAlignment="1">
      <alignment horizontal="center" vertical="center" wrapText="1"/>
    </xf>
    <xf numFmtId="166" fontId="6" fillId="6" borderId="31" xfId="0" applyNumberFormat="1" applyFont="1" applyFill="1" applyBorder="1" applyAlignment="1">
      <alignment horizontal="center" vertical="center" wrapText="1"/>
    </xf>
    <xf numFmtId="166" fontId="6" fillId="6" borderId="40" xfId="0" applyNumberFormat="1" applyFont="1" applyFill="1" applyBorder="1" applyAlignment="1">
      <alignment horizontal="center" vertical="center" wrapText="1"/>
    </xf>
    <xf numFmtId="3" fontId="6" fillId="6" borderId="37" xfId="0" applyNumberFormat="1" applyFont="1" applyFill="1" applyBorder="1" applyAlignment="1">
      <alignment horizontal="center" vertical="center"/>
    </xf>
    <xf numFmtId="3" fontId="6" fillId="6" borderId="39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165" fontId="6" fillId="6" borderId="14" xfId="0" applyNumberFormat="1" applyFont="1" applyFill="1" applyBorder="1" applyAlignment="1">
      <alignment horizontal="center" vertical="center" wrapText="1"/>
    </xf>
    <xf numFmtId="166" fontId="6" fillId="6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right" vertical="center" wrapText="1"/>
    </xf>
    <xf numFmtId="164" fontId="6" fillId="6" borderId="41" xfId="0" applyNumberFormat="1" applyFont="1" applyFill="1" applyBorder="1" applyAlignment="1">
      <alignment horizontal="center" vertical="center" wrapText="1"/>
    </xf>
    <xf numFmtId="166" fontId="6" fillId="6" borderId="29" xfId="0" applyNumberFormat="1" applyFont="1" applyFill="1" applyBorder="1" applyAlignment="1">
      <alignment horizontal="center" vertical="center" wrapText="1"/>
    </xf>
    <xf numFmtId="166" fontId="6" fillId="6" borderId="41" xfId="0" applyNumberFormat="1" applyFont="1" applyFill="1" applyBorder="1" applyAlignment="1">
      <alignment horizontal="center" vertical="center" wrapText="1"/>
    </xf>
    <xf numFmtId="166" fontId="6" fillId="6" borderId="6" xfId="0" applyNumberFormat="1" applyFont="1" applyFill="1" applyBorder="1" applyAlignment="1">
      <alignment horizontal="center" vertical="center" wrapText="1"/>
    </xf>
    <xf numFmtId="166" fontId="6" fillId="6" borderId="7" xfId="0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164" fontId="6" fillId="6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177800</xdr:colOff>
      <xdr:row>0</xdr:row>
      <xdr:rowOff>724731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9560920" y="0"/>
          <a:ext cx="635000" cy="724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rightToLeft="1" tabSelected="1" topLeftCell="D1" zoomScale="50" zoomScaleNormal="50" workbookViewId="0">
      <selection activeCell="G19" sqref="G19"/>
    </sheetView>
  </sheetViews>
  <sheetFormatPr defaultColWidth="9" defaultRowHeight="15" x14ac:dyDescent="0.2"/>
  <cols>
    <col min="2" max="2" width="66.625" style="41" customWidth="1"/>
    <col min="3" max="3" width="26" customWidth="1"/>
    <col min="4" max="4" width="37.125" customWidth="1"/>
    <col min="5" max="5" width="25.625" customWidth="1"/>
    <col min="6" max="6" width="18.625" customWidth="1"/>
    <col min="7" max="8" width="25.625" customWidth="1"/>
    <col min="9" max="9" width="18.625" customWidth="1"/>
    <col min="10" max="16" width="25.625" customWidth="1"/>
    <col min="17" max="17" width="29.625" bestFit="1" customWidth="1"/>
    <col min="18" max="18" width="9" hidden="1" customWidth="1"/>
    <col min="20" max="20" width="0" hidden="1" customWidth="1"/>
  </cols>
  <sheetData>
    <row r="1" spans="1:18" ht="64.5" customHeight="1" thickBo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63"/>
    </row>
    <row r="2" spans="1:18" s="8" customFormat="1" ht="39" customHeight="1" thickBot="1" x14ac:dyDescent="0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5" t="s">
        <v>8</v>
      </c>
      <c r="I2" s="56" t="s">
        <v>9</v>
      </c>
      <c r="J2" s="57" t="s">
        <v>10</v>
      </c>
      <c r="K2" s="58" t="s">
        <v>11</v>
      </c>
      <c r="L2" s="6" t="s">
        <v>12</v>
      </c>
      <c r="M2" s="7" t="s">
        <v>13</v>
      </c>
      <c r="N2" s="5" t="s">
        <v>14</v>
      </c>
      <c r="O2" s="7" t="s">
        <v>15</v>
      </c>
      <c r="P2" s="7" t="s">
        <v>16</v>
      </c>
      <c r="Q2" s="7" t="s">
        <v>17</v>
      </c>
    </row>
    <row r="3" spans="1:18" ht="15" customHeight="1" x14ac:dyDescent="0.2">
      <c r="A3" s="9">
        <v>1</v>
      </c>
      <c r="B3" s="10" t="s">
        <v>18</v>
      </c>
      <c r="C3" s="11" t="s">
        <v>19</v>
      </c>
      <c r="D3" s="12"/>
      <c r="E3" s="13">
        <v>120</v>
      </c>
      <c r="F3" s="16"/>
      <c r="G3" s="14">
        <f>IF(E3&gt;0,E3-(E3*F3),"")</f>
        <v>120</v>
      </c>
      <c r="H3" s="15">
        <v>165</v>
      </c>
      <c r="I3" s="59"/>
      <c r="J3" s="21">
        <f>IF(H3&gt;0,H3-(H3*I3),"")</f>
        <v>165</v>
      </c>
      <c r="K3" s="21">
        <v>188</v>
      </c>
      <c r="L3" s="54"/>
      <c r="M3" s="14">
        <f>IF(K3&gt;0,K3-(K3*L3),"")</f>
        <v>188</v>
      </c>
      <c r="N3" s="18">
        <v>1</v>
      </c>
      <c r="O3" s="19">
        <v>2000</v>
      </c>
      <c r="P3" s="19">
        <v>2500</v>
      </c>
      <c r="Q3" s="14">
        <f>(G3*N3)+(J3*O3)+(M3*P3)</f>
        <v>800120</v>
      </c>
      <c r="R3" s="17">
        <v>5000</v>
      </c>
    </row>
    <row r="4" spans="1:18" ht="15" customHeight="1" x14ac:dyDescent="0.2">
      <c r="A4" s="9">
        <v>2</v>
      </c>
      <c r="B4" s="10" t="s">
        <v>60</v>
      </c>
      <c r="C4" s="11" t="s">
        <v>19</v>
      </c>
      <c r="D4" s="12"/>
      <c r="E4" s="13">
        <v>180</v>
      </c>
      <c r="F4" s="16"/>
      <c r="G4" s="14">
        <f>IF(E4&gt;0,E4-(E4*F4),"")</f>
        <v>180</v>
      </c>
      <c r="H4" s="15">
        <v>190</v>
      </c>
      <c r="I4" s="59"/>
      <c r="J4" s="21">
        <f t="shared" ref="J4:J13" si="0">IF(H4&gt;0,H4-(H4*I4),"")</f>
        <v>190</v>
      </c>
      <c r="K4" s="21">
        <v>205</v>
      </c>
      <c r="L4" s="54"/>
      <c r="M4" s="14">
        <f t="shared" ref="M4:M13" si="1">IF(K4&gt;0,K4-(K4*L4),"")</f>
        <v>205</v>
      </c>
      <c r="N4" s="18">
        <v>1</v>
      </c>
      <c r="O4" s="19">
        <v>1500</v>
      </c>
      <c r="P4" s="19">
        <v>1</v>
      </c>
      <c r="Q4" s="14">
        <f>(G4*N4)+(J4*O4)+(M4*P4)</f>
        <v>285385</v>
      </c>
      <c r="R4" s="17">
        <v>4500</v>
      </c>
    </row>
    <row r="5" spans="1:18" ht="15" customHeight="1" x14ac:dyDescent="0.2">
      <c r="A5" s="9">
        <v>3</v>
      </c>
      <c r="B5" s="10" t="s">
        <v>61</v>
      </c>
      <c r="C5" s="11" t="s">
        <v>19</v>
      </c>
      <c r="D5" s="12"/>
      <c r="E5" s="13">
        <v>180</v>
      </c>
      <c r="F5" s="16"/>
      <c r="G5" s="14">
        <f>IF(E5&gt;0,E5-(E5*F5),"")</f>
        <v>180</v>
      </c>
      <c r="H5" s="15">
        <v>200</v>
      </c>
      <c r="I5" s="59"/>
      <c r="J5" s="21">
        <f t="shared" si="0"/>
        <v>200</v>
      </c>
      <c r="K5" s="21">
        <v>215</v>
      </c>
      <c r="L5" s="54"/>
      <c r="M5" s="14">
        <f t="shared" si="1"/>
        <v>215</v>
      </c>
      <c r="N5" s="18">
        <v>1</v>
      </c>
      <c r="O5" s="19">
        <v>1100</v>
      </c>
      <c r="P5" s="19">
        <v>1</v>
      </c>
      <c r="Q5" s="14">
        <f t="shared" ref="Q5:Q15" si="2">(G5*N5)+(J5*O5)+(M5*P5)</f>
        <v>220395</v>
      </c>
      <c r="R5" s="19" t="s">
        <v>20</v>
      </c>
    </row>
    <row r="6" spans="1:18" ht="17.25" customHeight="1" x14ac:dyDescent="0.2">
      <c r="A6" s="9">
        <v>4</v>
      </c>
      <c r="B6" s="10" t="s">
        <v>62</v>
      </c>
      <c r="C6" s="11" t="s">
        <v>19</v>
      </c>
      <c r="D6" s="20"/>
      <c r="E6" s="13">
        <v>180</v>
      </c>
      <c r="F6" s="16"/>
      <c r="G6" s="14">
        <f t="shared" ref="G6:G16" si="3">IF(E6&gt;0,E6-(E6*F6),"")</f>
        <v>180</v>
      </c>
      <c r="H6" s="15">
        <v>200</v>
      </c>
      <c r="I6" s="59"/>
      <c r="J6" s="21">
        <f t="shared" si="0"/>
        <v>200</v>
      </c>
      <c r="K6" s="21">
        <v>215</v>
      </c>
      <c r="L6" s="54"/>
      <c r="M6" s="14">
        <f t="shared" si="1"/>
        <v>215</v>
      </c>
      <c r="N6" s="18">
        <v>1</v>
      </c>
      <c r="O6" s="19">
        <v>1100</v>
      </c>
      <c r="P6" s="19">
        <v>1</v>
      </c>
      <c r="Q6" s="14">
        <f t="shared" si="2"/>
        <v>220395</v>
      </c>
      <c r="R6" s="17">
        <v>600</v>
      </c>
    </row>
    <row r="7" spans="1:18" ht="15" customHeight="1" x14ac:dyDescent="0.2">
      <c r="A7" s="9">
        <v>5</v>
      </c>
      <c r="B7" s="10" t="s">
        <v>63</v>
      </c>
      <c r="C7" s="11" t="s">
        <v>19</v>
      </c>
      <c r="D7" s="12"/>
      <c r="E7" s="13">
        <v>167</v>
      </c>
      <c r="F7" s="16"/>
      <c r="G7" s="14">
        <f t="shared" si="3"/>
        <v>167</v>
      </c>
      <c r="H7" s="15">
        <v>175</v>
      </c>
      <c r="I7" s="59"/>
      <c r="J7" s="21">
        <f t="shared" si="0"/>
        <v>175</v>
      </c>
      <c r="K7" s="21">
        <v>190</v>
      </c>
      <c r="L7" s="54"/>
      <c r="M7" s="14">
        <f t="shared" si="1"/>
        <v>190</v>
      </c>
      <c r="N7" s="18">
        <v>1</v>
      </c>
      <c r="O7" s="19">
        <v>500</v>
      </c>
      <c r="P7" s="19">
        <v>1</v>
      </c>
      <c r="Q7" s="14">
        <f t="shared" si="2"/>
        <v>87857</v>
      </c>
      <c r="R7" s="19" t="s">
        <v>20</v>
      </c>
    </row>
    <row r="8" spans="1:18" ht="15" customHeight="1" x14ac:dyDescent="0.2">
      <c r="A8" s="9">
        <v>8</v>
      </c>
      <c r="B8" s="10" t="s">
        <v>66</v>
      </c>
      <c r="C8" s="11" t="s">
        <v>19</v>
      </c>
      <c r="D8" s="12"/>
      <c r="E8" s="13">
        <v>120</v>
      </c>
      <c r="F8" s="16"/>
      <c r="G8" s="14">
        <f t="shared" si="3"/>
        <v>120</v>
      </c>
      <c r="H8" s="15">
        <v>155</v>
      </c>
      <c r="I8" s="59"/>
      <c r="J8" s="21">
        <f t="shared" si="0"/>
        <v>155</v>
      </c>
      <c r="K8" s="21">
        <v>170</v>
      </c>
      <c r="L8" s="54"/>
      <c r="M8" s="14">
        <f t="shared" si="1"/>
        <v>170</v>
      </c>
      <c r="N8" s="18">
        <v>1</v>
      </c>
      <c r="O8" s="19">
        <v>1</v>
      </c>
      <c r="P8" s="19">
        <v>1</v>
      </c>
      <c r="Q8" s="14">
        <f t="shared" si="2"/>
        <v>445</v>
      </c>
      <c r="R8" s="19" t="s">
        <v>20</v>
      </c>
    </row>
    <row r="9" spans="1:18" ht="15" customHeight="1" x14ac:dyDescent="0.2">
      <c r="A9" s="9">
        <v>9</v>
      </c>
      <c r="B9" s="10" t="s">
        <v>21</v>
      </c>
      <c r="C9" s="11" t="s">
        <v>19</v>
      </c>
      <c r="D9" s="12"/>
      <c r="E9" s="13">
        <v>50</v>
      </c>
      <c r="F9" s="16"/>
      <c r="G9" s="14">
        <f t="shared" si="3"/>
        <v>50</v>
      </c>
      <c r="H9" s="15">
        <v>80</v>
      </c>
      <c r="I9" s="59"/>
      <c r="J9" s="21">
        <f t="shared" si="0"/>
        <v>80</v>
      </c>
      <c r="K9" s="21">
        <v>92</v>
      </c>
      <c r="L9" s="54"/>
      <c r="M9" s="14">
        <f t="shared" si="1"/>
        <v>92</v>
      </c>
      <c r="N9" s="18">
        <v>3000</v>
      </c>
      <c r="O9" s="19">
        <v>1</v>
      </c>
      <c r="P9" s="19">
        <v>1</v>
      </c>
      <c r="Q9" s="14">
        <f t="shared" si="2"/>
        <v>150172</v>
      </c>
      <c r="R9" s="19"/>
    </row>
    <row r="10" spans="1:18" ht="15" customHeight="1" x14ac:dyDescent="0.2">
      <c r="A10" s="9">
        <v>10</v>
      </c>
      <c r="B10" s="10" t="s">
        <v>65</v>
      </c>
      <c r="C10" s="11" t="s">
        <v>19</v>
      </c>
      <c r="D10" s="12"/>
      <c r="E10" s="13">
        <v>56</v>
      </c>
      <c r="F10" s="16"/>
      <c r="G10" s="14">
        <f t="shared" si="3"/>
        <v>56</v>
      </c>
      <c r="H10" s="15">
        <v>86</v>
      </c>
      <c r="I10" s="59"/>
      <c r="J10" s="21">
        <f t="shared" si="0"/>
        <v>86</v>
      </c>
      <c r="K10" s="21">
        <v>98</v>
      </c>
      <c r="L10" s="54"/>
      <c r="M10" s="14">
        <f t="shared" si="1"/>
        <v>98</v>
      </c>
      <c r="N10" s="18">
        <v>1</v>
      </c>
      <c r="O10" s="19">
        <v>1</v>
      </c>
      <c r="P10" s="19">
        <v>1</v>
      </c>
      <c r="Q10" s="14">
        <f t="shared" si="2"/>
        <v>240</v>
      </c>
      <c r="R10" s="19"/>
    </row>
    <row r="11" spans="1:18" ht="15" customHeight="1" x14ac:dyDescent="0.2">
      <c r="A11" s="9">
        <v>12</v>
      </c>
      <c r="B11" s="10" t="s">
        <v>64</v>
      </c>
      <c r="C11" s="11" t="s">
        <v>19</v>
      </c>
      <c r="D11" s="12"/>
      <c r="E11" s="13">
        <v>80</v>
      </c>
      <c r="F11" s="16"/>
      <c r="G11" s="14">
        <f t="shared" si="3"/>
        <v>80</v>
      </c>
      <c r="H11" s="15">
        <v>110</v>
      </c>
      <c r="I11" s="59"/>
      <c r="J11" s="21">
        <f t="shared" si="0"/>
        <v>110</v>
      </c>
      <c r="K11" s="21">
        <v>125</v>
      </c>
      <c r="L11" s="54"/>
      <c r="M11" s="14">
        <f t="shared" si="1"/>
        <v>125</v>
      </c>
      <c r="N11" s="18">
        <v>1</v>
      </c>
      <c r="O11" s="19">
        <v>1</v>
      </c>
      <c r="P11" s="19">
        <v>1</v>
      </c>
      <c r="Q11" s="14">
        <f t="shared" si="2"/>
        <v>315</v>
      </c>
      <c r="R11" s="19"/>
    </row>
    <row r="12" spans="1:18" ht="15" customHeight="1" x14ac:dyDescent="0.2">
      <c r="A12" s="9">
        <v>13</v>
      </c>
      <c r="B12" s="10" t="s">
        <v>22</v>
      </c>
      <c r="C12" s="11" t="s">
        <v>19</v>
      </c>
      <c r="D12" s="12"/>
      <c r="E12" s="22">
        <v>56</v>
      </c>
      <c r="F12" s="16"/>
      <c r="G12" s="14">
        <f t="shared" si="3"/>
        <v>56</v>
      </c>
      <c r="H12" s="15">
        <v>86</v>
      </c>
      <c r="I12" s="59"/>
      <c r="J12" s="21">
        <f t="shared" si="0"/>
        <v>86</v>
      </c>
      <c r="K12" s="21">
        <v>98</v>
      </c>
      <c r="L12" s="54"/>
      <c r="M12" s="14">
        <f t="shared" si="1"/>
        <v>98</v>
      </c>
      <c r="N12" s="18">
        <v>500</v>
      </c>
      <c r="O12" s="19">
        <v>1</v>
      </c>
      <c r="P12" s="19">
        <v>1</v>
      </c>
      <c r="Q12" s="14">
        <f t="shared" si="2"/>
        <v>28184</v>
      </c>
      <c r="R12" s="19"/>
    </row>
    <row r="13" spans="1:18" ht="15" customHeight="1" x14ac:dyDescent="0.2">
      <c r="A13" s="9">
        <v>14</v>
      </c>
      <c r="B13" s="10" t="s">
        <v>67</v>
      </c>
      <c r="C13" s="11" t="s">
        <v>19</v>
      </c>
      <c r="D13" s="12"/>
      <c r="E13" s="22">
        <v>82</v>
      </c>
      <c r="F13" s="16"/>
      <c r="G13" s="14">
        <f t="shared" si="3"/>
        <v>82</v>
      </c>
      <c r="H13" s="15">
        <v>130</v>
      </c>
      <c r="I13" s="59"/>
      <c r="J13" s="21">
        <f t="shared" si="0"/>
        <v>130</v>
      </c>
      <c r="K13" s="21">
        <v>142</v>
      </c>
      <c r="L13" s="54"/>
      <c r="M13" s="14">
        <f t="shared" si="1"/>
        <v>142</v>
      </c>
      <c r="N13" s="18">
        <v>3000</v>
      </c>
      <c r="O13" s="19">
        <v>1</v>
      </c>
      <c r="P13" s="19">
        <v>1</v>
      </c>
      <c r="Q13" s="14">
        <f t="shared" si="2"/>
        <v>246272</v>
      </c>
      <c r="R13" s="19"/>
    </row>
    <row r="14" spans="1:18" ht="15" customHeight="1" x14ac:dyDescent="0.2">
      <c r="A14" s="9">
        <v>15</v>
      </c>
      <c r="B14" s="10" t="s">
        <v>68</v>
      </c>
      <c r="C14" s="11" t="s">
        <v>19</v>
      </c>
      <c r="D14" s="12"/>
      <c r="E14" s="22">
        <v>200</v>
      </c>
      <c r="F14" s="16"/>
      <c r="G14" s="14">
        <f t="shared" si="3"/>
        <v>200</v>
      </c>
      <c r="H14" s="15"/>
      <c r="I14" s="21"/>
      <c r="J14" s="21"/>
      <c r="K14" s="21"/>
      <c r="L14" s="55"/>
      <c r="M14" s="14"/>
      <c r="N14" s="18">
        <v>80</v>
      </c>
      <c r="O14" s="19">
        <v>1</v>
      </c>
      <c r="P14" s="19">
        <v>1</v>
      </c>
      <c r="Q14" s="14">
        <f t="shared" si="2"/>
        <v>16000</v>
      </c>
      <c r="R14" s="19"/>
    </row>
    <row r="15" spans="1:18" ht="15" customHeight="1" x14ac:dyDescent="0.2">
      <c r="A15" s="9">
        <v>16</v>
      </c>
      <c r="B15" s="10" t="s">
        <v>69</v>
      </c>
      <c r="C15" s="11" t="s">
        <v>19</v>
      </c>
      <c r="D15" s="12"/>
      <c r="E15" s="22">
        <v>150</v>
      </c>
      <c r="F15" s="16"/>
      <c r="G15" s="14">
        <f t="shared" si="3"/>
        <v>150</v>
      </c>
      <c r="H15" s="15"/>
      <c r="I15" s="21"/>
      <c r="J15" s="21"/>
      <c r="K15" s="21"/>
      <c r="L15" s="55"/>
      <c r="M15" s="14"/>
      <c r="N15" s="18">
        <v>50</v>
      </c>
      <c r="O15" s="19">
        <v>1</v>
      </c>
      <c r="P15" s="19">
        <v>1</v>
      </c>
      <c r="Q15" s="14">
        <f t="shared" si="2"/>
        <v>7500</v>
      </c>
      <c r="R15" s="19"/>
    </row>
    <row r="16" spans="1:18" ht="75" x14ac:dyDescent="0.2">
      <c r="A16" s="9">
        <v>17</v>
      </c>
      <c r="B16" s="10" t="s">
        <v>23</v>
      </c>
      <c r="C16" s="11" t="s">
        <v>19</v>
      </c>
      <c r="D16" s="23" t="s">
        <v>24</v>
      </c>
      <c r="E16" s="13">
        <v>121.00000000000003</v>
      </c>
      <c r="F16" s="16"/>
      <c r="G16" s="14">
        <f t="shared" si="3"/>
        <v>121.00000000000003</v>
      </c>
      <c r="H16" s="24"/>
      <c r="I16" s="21"/>
      <c r="J16" s="21"/>
      <c r="K16" s="21"/>
      <c r="L16" s="55"/>
      <c r="M16" s="14"/>
      <c r="N16" s="18">
        <v>1300</v>
      </c>
      <c r="O16" s="19"/>
      <c r="P16" s="17"/>
      <c r="Q16" s="14">
        <f>(G16*N16)+(J16*O16)</f>
        <v>157300.00000000003</v>
      </c>
      <c r="R16" s="17"/>
    </row>
    <row r="17" spans="1:20" ht="30" x14ac:dyDescent="0.2">
      <c r="A17" s="9">
        <v>18</v>
      </c>
      <c r="B17" s="10" t="s">
        <v>25</v>
      </c>
      <c r="C17" s="11" t="s">
        <v>19</v>
      </c>
      <c r="D17" s="20" t="s">
        <v>26</v>
      </c>
      <c r="E17" s="13">
        <v>48.400000000000006</v>
      </c>
      <c r="F17" s="16"/>
      <c r="G17" s="14">
        <f>IF(E17&gt;0,E17-(E17*F17),"")</f>
        <v>48.400000000000006</v>
      </c>
      <c r="H17" s="24"/>
      <c r="I17" s="21"/>
      <c r="J17" s="21"/>
      <c r="K17" s="21"/>
      <c r="L17" s="55"/>
      <c r="M17" s="14"/>
      <c r="N17" s="18">
        <v>180</v>
      </c>
      <c r="O17" s="19"/>
      <c r="P17" s="17"/>
      <c r="Q17" s="14">
        <f>(G17*N17)+(J17*O17)</f>
        <v>8712.0000000000018</v>
      </c>
      <c r="R17" s="17"/>
    </row>
    <row r="18" spans="1:20" ht="60" x14ac:dyDescent="0.2">
      <c r="A18" s="9">
        <v>18.100000000000001</v>
      </c>
      <c r="B18" s="25" t="s">
        <v>27</v>
      </c>
      <c r="C18" s="11" t="s">
        <v>19</v>
      </c>
      <c r="D18" s="20" t="s">
        <v>28</v>
      </c>
      <c r="E18" s="22">
        <v>64.251000000000005</v>
      </c>
      <c r="F18" s="16"/>
      <c r="G18" s="14">
        <f t="shared" ref="G18:G20" si="4">IF(E18&gt;0,E18-(E18*F18),"")</f>
        <v>64.251000000000005</v>
      </c>
      <c r="H18" s="24"/>
      <c r="I18" s="21"/>
      <c r="J18" s="21"/>
      <c r="K18" s="21"/>
      <c r="L18" s="55"/>
      <c r="M18" s="14"/>
      <c r="N18" s="18">
        <f>43*56</f>
        <v>2408</v>
      </c>
      <c r="O18" s="17"/>
      <c r="P18" s="17"/>
      <c r="Q18" s="14">
        <f>(G18*N18)+(J18*O18)</f>
        <v>154716.40800000002</v>
      </c>
      <c r="R18" s="17"/>
    </row>
    <row r="19" spans="1:20" ht="30" x14ac:dyDescent="0.2">
      <c r="A19" s="9">
        <v>18.2</v>
      </c>
      <c r="B19" s="10" t="s">
        <v>29</v>
      </c>
      <c r="C19" s="11" t="s">
        <v>19</v>
      </c>
      <c r="D19" s="20" t="s">
        <v>26</v>
      </c>
      <c r="E19" s="22">
        <v>349.81100000000009</v>
      </c>
      <c r="F19" s="16"/>
      <c r="G19" s="14">
        <f t="shared" si="4"/>
        <v>349.81100000000009</v>
      </c>
      <c r="H19" s="24"/>
      <c r="I19" s="21"/>
      <c r="J19" s="21"/>
      <c r="K19" s="21"/>
      <c r="L19" s="55"/>
      <c r="M19" s="14"/>
      <c r="N19" s="18">
        <v>56</v>
      </c>
      <c r="O19" s="17"/>
      <c r="P19" s="17"/>
      <c r="Q19" s="14">
        <f>(G19*N19)+(J19*O19)</f>
        <v>19589.416000000005</v>
      </c>
      <c r="R19" s="17"/>
    </row>
    <row r="20" spans="1:20" ht="30.75" thickBot="1" x14ac:dyDescent="0.25">
      <c r="A20" s="73">
        <v>18.3</v>
      </c>
      <c r="B20" s="74" t="s">
        <v>30</v>
      </c>
      <c r="C20" s="75" t="s">
        <v>19</v>
      </c>
      <c r="D20" s="76" t="s">
        <v>26</v>
      </c>
      <c r="E20" s="77">
        <v>292.69900000000007</v>
      </c>
      <c r="F20" s="78"/>
      <c r="G20" s="79">
        <f t="shared" si="4"/>
        <v>292.69900000000007</v>
      </c>
      <c r="H20" s="80"/>
      <c r="I20" s="81"/>
      <c r="J20" s="81"/>
      <c r="K20" s="81"/>
      <c r="L20" s="82"/>
      <c r="M20" s="79"/>
      <c r="N20" s="83">
        <v>56</v>
      </c>
      <c r="O20" s="84"/>
      <c r="P20" s="84"/>
      <c r="Q20" s="79">
        <f>(G20*N20)+(J20*O20)</f>
        <v>16391.144000000004</v>
      </c>
      <c r="R20" s="17"/>
    </row>
    <row r="21" spans="1:20" ht="18.75" thickBot="1" x14ac:dyDescent="0.25">
      <c r="A21" s="89"/>
      <c r="B21" s="90"/>
      <c r="C21" s="91"/>
      <c r="D21" s="92"/>
      <c r="E21" s="93"/>
      <c r="F21" s="102"/>
      <c r="G21" s="94"/>
      <c r="H21" s="95"/>
      <c r="I21" s="96"/>
      <c r="J21" s="96"/>
      <c r="K21" s="96"/>
      <c r="L21" s="95"/>
      <c r="M21" s="97"/>
      <c r="N21" s="98"/>
      <c r="O21" s="99"/>
      <c r="P21" s="100" t="s">
        <v>52</v>
      </c>
      <c r="Q21" s="101">
        <f>SUM(Q3:Q20)</f>
        <v>2419988.9679999999</v>
      </c>
      <c r="R21" s="17"/>
    </row>
    <row r="22" spans="1:20" ht="20.25" customHeight="1" x14ac:dyDescent="0.2">
      <c r="A22" s="9">
        <v>18.399999999999999</v>
      </c>
      <c r="B22" s="85" t="s">
        <v>31</v>
      </c>
      <c r="C22" s="86" t="s">
        <v>19</v>
      </c>
      <c r="D22" s="26" t="s">
        <v>32</v>
      </c>
      <c r="E22" s="87"/>
      <c r="F22" s="88"/>
      <c r="G22" s="88"/>
      <c r="H22" s="88"/>
      <c r="I22" s="88"/>
      <c r="J22" s="88"/>
      <c r="K22" s="88"/>
      <c r="L22" s="52"/>
      <c r="M22" s="14"/>
      <c r="N22" s="18"/>
      <c r="O22" s="17"/>
      <c r="P22" s="17"/>
      <c r="Q22" s="64"/>
      <c r="R22" s="17"/>
    </row>
    <row r="23" spans="1:20" ht="15" customHeight="1" x14ac:dyDescent="0.2">
      <c r="A23" s="9">
        <v>19</v>
      </c>
      <c r="B23" s="27" t="s">
        <v>33</v>
      </c>
      <c r="C23" s="11"/>
      <c r="D23" s="12" t="s">
        <v>34</v>
      </c>
      <c r="E23" s="28"/>
      <c r="F23" s="28">
        <v>0.1</v>
      </c>
      <c r="G23" s="21"/>
      <c r="H23" s="28"/>
      <c r="I23" s="28">
        <v>0.1</v>
      </c>
      <c r="J23" s="21"/>
      <c r="K23" s="21"/>
      <c r="L23" s="28">
        <v>0.1</v>
      </c>
      <c r="M23" s="14"/>
      <c r="N23" s="29" t="s">
        <v>35</v>
      </c>
      <c r="O23" s="30" t="s">
        <v>35</v>
      </c>
      <c r="P23" s="30"/>
      <c r="Q23" s="14"/>
      <c r="R23" s="30" t="s">
        <v>35</v>
      </c>
    </row>
    <row r="24" spans="1:20" ht="15" customHeight="1" x14ac:dyDescent="0.2">
      <c r="A24" s="9">
        <v>20</v>
      </c>
      <c r="B24" s="27" t="s">
        <v>36</v>
      </c>
      <c r="C24" s="11"/>
      <c r="D24" s="12" t="s">
        <v>34</v>
      </c>
      <c r="E24" s="28"/>
      <c r="F24" s="28">
        <v>0.1</v>
      </c>
      <c r="G24" s="21"/>
      <c r="H24" s="28"/>
      <c r="I24" s="28">
        <v>0.1</v>
      </c>
      <c r="J24" s="21"/>
      <c r="K24" s="21"/>
      <c r="L24" s="28">
        <v>0.1</v>
      </c>
      <c r="M24" s="14"/>
      <c r="N24" s="31"/>
      <c r="O24" s="32"/>
      <c r="P24" s="32"/>
      <c r="Q24" s="14"/>
      <c r="R24" s="32"/>
    </row>
    <row r="25" spans="1:20" ht="15" customHeight="1" x14ac:dyDescent="0.2">
      <c r="A25" s="9">
        <v>21</v>
      </c>
      <c r="B25" s="33" t="s">
        <v>37</v>
      </c>
      <c r="C25" s="34"/>
      <c r="D25" s="26" t="s">
        <v>38</v>
      </c>
      <c r="E25" s="50" t="s">
        <v>59</v>
      </c>
      <c r="F25" s="28">
        <v>0.2</v>
      </c>
      <c r="G25" s="53"/>
      <c r="H25" s="35"/>
      <c r="I25" s="28">
        <v>0.2</v>
      </c>
      <c r="J25" s="53"/>
      <c r="K25" s="21"/>
      <c r="L25" s="28">
        <v>0.2</v>
      </c>
      <c r="M25" s="14"/>
      <c r="N25" s="31"/>
      <c r="O25" s="35"/>
      <c r="P25" s="32"/>
      <c r="Q25" s="14"/>
      <c r="R25" s="36"/>
    </row>
    <row r="26" spans="1:20" ht="15" customHeight="1" x14ac:dyDescent="0.2">
      <c r="A26" s="9">
        <v>22</v>
      </c>
      <c r="B26" s="27" t="s">
        <v>39</v>
      </c>
      <c r="C26" s="11"/>
      <c r="D26" s="26" t="s">
        <v>32</v>
      </c>
      <c r="E26" s="51"/>
      <c r="F26" s="21"/>
      <c r="G26" s="21" t="str">
        <f t="shared" ref="G26:G35" si="5">IF(E26&gt;0,E26-(E26*F26),"")</f>
        <v/>
      </c>
      <c r="H26" s="21"/>
      <c r="I26" s="21"/>
      <c r="J26" s="21"/>
      <c r="K26" s="21"/>
      <c r="L26" s="52"/>
      <c r="M26" s="14"/>
      <c r="N26" s="31"/>
      <c r="O26" s="32"/>
      <c r="P26" s="32"/>
      <c r="Q26" s="14">
        <f>E26*1</f>
        <v>0</v>
      </c>
      <c r="R26" s="32">
        <v>33</v>
      </c>
    </row>
    <row r="27" spans="1:20" ht="15" customHeight="1" x14ac:dyDescent="0.2">
      <c r="A27" s="9">
        <v>23</v>
      </c>
      <c r="B27" s="27" t="s">
        <v>40</v>
      </c>
      <c r="C27" s="11"/>
      <c r="D27" s="26" t="s">
        <v>32</v>
      </c>
      <c r="E27" s="51"/>
      <c r="F27" s="21"/>
      <c r="G27" s="21"/>
      <c r="H27" s="21"/>
      <c r="I27" s="21"/>
      <c r="J27" s="21"/>
      <c r="K27" s="21"/>
      <c r="L27" s="52"/>
      <c r="M27" s="14"/>
      <c r="N27" s="31"/>
      <c r="O27" s="32"/>
      <c r="P27" s="32"/>
      <c r="Q27" s="14">
        <f t="shared" ref="Q27:Q38" si="6">E27*1</f>
        <v>0</v>
      </c>
      <c r="R27" s="32">
        <v>5.5</v>
      </c>
      <c r="T27">
        <v>1</v>
      </c>
    </row>
    <row r="28" spans="1:20" ht="15" customHeight="1" x14ac:dyDescent="0.2">
      <c r="A28" s="9">
        <v>24</v>
      </c>
      <c r="B28" s="27" t="s">
        <v>41</v>
      </c>
      <c r="C28" s="11"/>
      <c r="D28" s="26" t="s">
        <v>32</v>
      </c>
      <c r="E28" s="51"/>
      <c r="F28" s="21"/>
      <c r="G28" s="21"/>
      <c r="H28" s="21"/>
      <c r="I28" s="21"/>
      <c r="J28" s="21"/>
      <c r="K28" s="21"/>
      <c r="L28" s="52"/>
      <c r="M28" s="14"/>
      <c r="N28" s="31"/>
      <c r="O28" s="32"/>
      <c r="P28" s="32"/>
      <c r="Q28" s="14">
        <f t="shared" si="6"/>
        <v>0</v>
      </c>
      <c r="R28" s="32">
        <v>11</v>
      </c>
      <c r="T28">
        <v>1</v>
      </c>
    </row>
    <row r="29" spans="1:20" ht="15" customHeight="1" x14ac:dyDescent="0.2">
      <c r="A29" s="9">
        <v>25</v>
      </c>
      <c r="B29" s="27" t="s">
        <v>42</v>
      </c>
      <c r="C29" s="11"/>
      <c r="D29" s="26" t="s">
        <v>32</v>
      </c>
      <c r="E29" s="51"/>
      <c r="F29" s="21"/>
      <c r="G29" s="21"/>
      <c r="H29" s="21"/>
      <c r="I29" s="21"/>
      <c r="J29" s="21"/>
      <c r="K29" s="21"/>
      <c r="L29" s="52"/>
      <c r="M29" s="14"/>
      <c r="N29" s="31"/>
      <c r="O29" s="32"/>
      <c r="P29" s="32"/>
      <c r="Q29" s="14">
        <f t="shared" si="6"/>
        <v>0</v>
      </c>
      <c r="R29" s="32">
        <v>11</v>
      </c>
      <c r="T29">
        <v>1</v>
      </c>
    </row>
    <row r="30" spans="1:20" ht="15" customHeight="1" x14ac:dyDescent="0.2">
      <c r="A30" s="9">
        <v>26</v>
      </c>
      <c r="B30" s="27" t="s">
        <v>43</v>
      </c>
      <c r="C30" s="11"/>
      <c r="D30" s="26" t="s">
        <v>32</v>
      </c>
      <c r="E30" s="51"/>
      <c r="F30" s="21"/>
      <c r="G30" s="21" t="str">
        <f t="shared" si="5"/>
        <v/>
      </c>
      <c r="H30" s="21"/>
      <c r="I30" s="21"/>
      <c r="J30" s="21"/>
      <c r="K30" s="21"/>
      <c r="L30" s="52"/>
      <c r="M30" s="14"/>
      <c r="N30" s="31"/>
      <c r="O30" s="32"/>
      <c r="P30" s="32"/>
      <c r="Q30" s="14">
        <f t="shared" si="6"/>
        <v>0</v>
      </c>
      <c r="R30" s="32">
        <v>14.3</v>
      </c>
      <c r="T30">
        <v>1</v>
      </c>
    </row>
    <row r="31" spans="1:20" ht="15" customHeight="1" x14ac:dyDescent="0.2">
      <c r="A31" s="9">
        <v>27</v>
      </c>
      <c r="B31" s="27" t="s">
        <v>44</v>
      </c>
      <c r="C31" s="11"/>
      <c r="D31" s="26" t="s">
        <v>32</v>
      </c>
      <c r="E31" s="51"/>
      <c r="F31" s="21"/>
      <c r="G31" s="21"/>
      <c r="H31" s="21"/>
      <c r="I31" s="21"/>
      <c r="J31" s="21"/>
      <c r="K31" s="21"/>
      <c r="L31" s="52"/>
      <c r="M31" s="14"/>
      <c r="N31" s="31"/>
      <c r="O31" s="32"/>
      <c r="P31" s="32"/>
      <c r="Q31" s="14">
        <f t="shared" si="6"/>
        <v>0</v>
      </c>
      <c r="R31" s="32">
        <v>5.5</v>
      </c>
      <c r="T31">
        <v>1</v>
      </c>
    </row>
    <row r="32" spans="1:20" ht="15" customHeight="1" x14ac:dyDescent="0.2">
      <c r="A32" s="9">
        <v>28</v>
      </c>
      <c r="B32" s="27" t="s">
        <v>45</v>
      </c>
      <c r="C32" s="11"/>
      <c r="D32" s="26" t="s">
        <v>32</v>
      </c>
      <c r="E32" s="51"/>
      <c r="F32" s="21"/>
      <c r="G32" s="21"/>
      <c r="H32" s="21"/>
      <c r="I32" s="21"/>
      <c r="J32" s="21"/>
      <c r="K32" s="21"/>
      <c r="L32" s="52"/>
      <c r="M32" s="14"/>
      <c r="N32" s="31"/>
      <c r="O32" s="32"/>
      <c r="P32" s="32"/>
      <c r="Q32" s="14">
        <f t="shared" si="6"/>
        <v>0</v>
      </c>
      <c r="R32" s="32">
        <v>11</v>
      </c>
      <c r="T32">
        <v>1</v>
      </c>
    </row>
    <row r="33" spans="1:20" ht="15" customHeight="1" x14ac:dyDescent="0.2">
      <c r="A33" s="9">
        <v>29</v>
      </c>
      <c r="B33" s="27" t="s">
        <v>46</v>
      </c>
      <c r="C33" s="11"/>
      <c r="D33" s="26" t="s">
        <v>32</v>
      </c>
      <c r="E33" s="51"/>
      <c r="F33" s="21"/>
      <c r="G33" s="21"/>
      <c r="H33" s="21"/>
      <c r="I33" s="21"/>
      <c r="J33" s="21"/>
      <c r="K33" s="21"/>
      <c r="L33" s="52"/>
      <c r="M33" s="14"/>
      <c r="N33" s="31"/>
      <c r="O33" s="32"/>
      <c r="P33" s="32"/>
      <c r="Q33" s="14">
        <f t="shared" si="6"/>
        <v>0</v>
      </c>
      <c r="R33" s="32">
        <v>11</v>
      </c>
      <c r="T33">
        <v>1</v>
      </c>
    </row>
    <row r="34" spans="1:20" ht="15" customHeight="1" x14ac:dyDescent="0.2">
      <c r="A34" s="9">
        <v>30</v>
      </c>
      <c r="B34" s="27" t="s">
        <v>47</v>
      </c>
      <c r="C34" s="11"/>
      <c r="D34" s="26" t="s">
        <v>32</v>
      </c>
      <c r="E34" s="51"/>
      <c r="F34" s="21"/>
      <c r="G34" s="21"/>
      <c r="H34" s="21"/>
      <c r="I34" s="21"/>
      <c r="J34" s="21"/>
      <c r="K34" s="21"/>
      <c r="L34" s="52"/>
      <c r="M34" s="14"/>
      <c r="N34" s="31"/>
      <c r="O34" s="32"/>
      <c r="P34" s="32"/>
      <c r="Q34" s="14">
        <f t="shared" si="6"/>
        <v>0</v>
      </c>
      <c r="R34" s="32">
        <v>55.000000000000007</v>
      </c>
      <c r="T34">
        <v>1</v>
      </c>
    </row>
    <row r="35" spans="1:20" ht="15" customHeight="1" x14ac:dyDescent="0.2">
      <c r="A35" s="9">
        <v>31</v>
      </c>
      <c r="B35" s="27" t="s">
        <v>48</v>
      </c>
      <c r="C35" s="11"/>
      <c r="D35" s="26" t="s">
        <v>32</v>
      </c>
      <c r="E35" s="51"/>
      <c r="F35" s="21"/>
      <c r="G35" s="21" t="str">
        <f t="shared" si="5"/>
        <v/>
      </c>
      <c r="H35" s="21"/>
      <c r="I35" s="21"/>
      <c r="J35" s="21"/>
      <c r="K35" s="21"/>
      <c r="L35" s="52"/>
      <c r="M35" s="14"/>
      <c r="N35" s="31"/>
      <c r="O35" s="32"/>
      <c r="P35" s="32"/>
      <c r="Q35" s="14">
        <f t="shared" si="6"/>
        <v>0</v>
      </c>
      <c r="R35" s="32">
        <v>5.5</v>
      </c>
      <c r="T35">
        <v>1</v>
      </c>
    </row>
    <row r="36" spans="1:20" ht="15" customHeight="1" x14ac:dyDescent="0.2">
      <c r="A36" s="9">
        <v>32</v>
      </c>
      <c r="B36" s="27" t="s">
        <v>49</v>
      </c>
      <c r="C36" s="11"/>
      <c r="D36" s="26" t="s">
        <v>32</v>
      </c>
      <c r="E36" s="51"/>
      <c r="F36" s="21"/>
      <c r="G36" s="21"/>
      <c r="H36" s="21"/>
      <c r="I36" s="21"/>
      <c r="J36" s="21"/>
      <c r="K36" s="21"/>
      <c r="L36" s="52"/>
      <c r="M36" s="14"/>
      <c r="N36" s="31"/>
      <c r="O36" s="32"/>
      <c r="P36" s="32"/>
      <c r="Q36" s="14">
        <f t="shared" si="6"/>
        <v>0</v>
      </c>
      <c r="R36" s="32">
        <v>11</v>
      </c>
      <c r="T36">
        <v>1</v>
      </c>
    </row>
    <row r="37" spans="1:20" ht="15" customHeight="1" x14ac:dyDescent="0.2">
      <c r="A37" s="9">
        <v>33</v>
      </c>
      <c r="B37" s="27" t="s">
        <v>50</v>
      </c>
      <c r="C37" s="11"/>
      <c r="D37" s="26" t="s">
        <v>32</v>
      </c>
      <c r="E37" s="51"/>
      <c r="F37" s="21"/>
      <c r="G37" s="21"/>
      <c r="H37" s="21"/>
      <c r="I37" s="21"/>
      <c r="J37" s="21"/>
      <c r="K37" s="21"/>
      <c r="L37" s="52"/>
      <c r="M37" s="14"/>
      <c r="N37" s="31"/>
      <c r="O37" s="32"/>
      <c r="P37" s="32"/>
      <c r="Q37" s="14">
        <f t="shared" si="6"/>
        <v>0</v>
      </c>
      <c r="R37" s="32">
        <v>11</v>
      </c>
      <c r="T37">
        <v>1</v>
      </c>
    </row>
    <row r="38" spans="1:20" ht="15" customHeight="1" thickBot="1" x14ac:dyDescent="0.25">
      <c r="A38" s="65">
        <v>34</v>
      </c>
      <c r="B38" s="37" t="s">
        <v>51</v>
      </c>
      <c r="C38" s="66"/>
      <c r="D38" s="67" t="s">
        <v>32</v>
      </c>
      <c r="E38" s="68"/>
      <c r="F38" s="69"/>
      <c r="G38" s="70" t="str">
        <f>IF(E38&gt;0,E38-(E38*F38),"")</f>
        <v/>
      </c>
      <c r="H38" s="70"/>
      <c r="I38" s="69"/>
      <c r="J38" s="70"/>
      <c r="K38" s="70"/>
      <c r="L38" s="71"/>
      <c r="M38" s="72"/>
      <c r="N38" s="38"/>
      <c r="O38" s="39"/>
      <c r="P38" s="39"/>
      <c r="Q38" s="72">
        <f t="shared" si="6"/>
        <v>0</v>
      </c>
      <c r="R38" s="39"/>
      <c r="T38">
        <v>1</v>
      </c>
    </row>
    <row r="39" spans="1:20" x14ac:dyDescent="0.2">
      <c r="B39" s="40" t="s">
        <v>53</v>
      </c>
    </row>
    <row r="40" spans="1:20" x14ac:dyDescent="0.2">
      <c r="B40" s="40" t="s">
        <v>54</v>
      </c>
    </row>
    <row r="41" spans="1:20" x14ac:dyDescent="0.2">
      <c r="B41" s="40" t="s">
        <v>55</v>
      </c>
    </row>
    <row r="42" spans="1:20" ht="15.75" thickBot="1" x14ac:dyDescent="0.25">
      <c r="J42" s="42"/>
      <c r="K42" s="43"/>
    </row>
    <row r="43" spans="1:20" x14ac:dyDescent="0.2">
      <c r="B43" s="44" t="s">
        <v>56</v>
      </c>
      <c r="C43" s="60"/>
      <c r="J43" s="42"/>
      <c r="K43" s="43"/>
    </row>
    <row r="44" spans="1:20" x14ac:dyDescent="0.2">
      <c r="B44" s="45" t="s">
        <v>57</v>
      </c>
      <c r="C44" s="61"/>
      <c r="J44" s="42"/>
      <c r="K44" s="43"/>
    </row>
    <row r="45" spans="1:20" ht="15.75" thickBot="1" x14ac:dyDescent="0.25">
      <c r="B45" s="46" t="s">
        <v>58</v>
      </c>
      <c r="C45" s="62"/>
      <c r="J45" s="42"/>
      <c r="K45" s="43"/>
    </row>
    <row r="46" spans="1:20" x14ac:dyDescent="0.2">
      <c r="B46" s="40"/>
      <c r="J46" s="42"/>
      <c r="K46" s="43"/>
    </row>
    <row r="47" spans="1:20" x14ac:dyDescent="0.2">
      <c r="B47" s="40"/>
    </row>
    <row r="48" spans="1:20" ht="15.75" x14ac:dyDescent="0.25">
      <c r="B48" s="47"/>
      <c r="C48" s="47"/>
      <c r="D48" s="47"/>
      <c r="E48" s="47"/>
      <c r="F48" s="47"/>
      <c r="H48" s="47"/>
      <c r="I48" s="47"/>
      <c r="J48" s="47"/>
      <c r="K48" s="47"/>
      <c r="L48" s="47"/>
      <c r="M48" s="47"/>
      <c r="N48" s="48"/>
      <c r="O48" s="49"/>
      <c r="P48" s="49"/>
    </row>
    <row r="62" spans="2:2" ht="14.25" x14ac:dyDescent="0.2">
      <c r="B62"/>
    </row>
    <row r="63" spans="2:2" ht="14.25" x14ac:dyDescent="0.2">
      <c r="B63"/>
    </row>
    <row r="64" spans="2:2" ht="14.25" x14ac:dyDescent="0.2">
      <c r="B64"/>
    </row>
    <row r="65" spans="2:2" ht="14.25" x14ac:dyDescent="0.2">
      <c r="B65"/>
    </row>
    <row r="66" spans="2:2" ht="14.25" x14ac:dyDescent="0.2">
      <c r="B66"/>
    </row>
    <row r="67" spans="2:2" ht="14.25" x14ac:dyDescent="0.2">
      <c r="B67"/>
    </row>
    <row r="68" spans="2:2" ht="14.25" x14ac:dyDescent="0.2">
      <c r="B68"/>
    </row>
    <row r="69" spans="2:2" ht="14.25" x14ac:dyDescent="0.2">
      <c r="B69"/>
    </row>
    <row r="70" spans="2:2" ht="14.25" x14ac:dyDescent="0.2">
      <c r="B70"/>
    </row>
    <row r="71" spans="2:2" ht="14.25" x14ac:dyDescent="0.2">
      <c r="B71"/>
    </row>
    <row r="72" spans="2:2" ht="14.25" x14ac:dyDescent="0.2">
      <c r="B72"/>
    </row>
    <row r="73" spans="2:2" ht="14.25" x14ac:dyDescent="0.2">
      <c r="B73"/>
    </row>
    <row r="74" spans="2:2" ht="14.25" x14ac:dyDescent="0.2">
      <c r="B74"/>
    </row>
    <row r="75" spans="2:2" ht="14.25" x14ac:dyDescent="0.2">
      <c r="B75"/>
    </row>
    <row r="76" spans="2:2" ht="14.25" x14ac:dyDescent="0.2">
      <c r="B76"/>
    </row>
    <row r="77" spans="2:2" ht="14.25" x14ac:dyDescent="0.2">
      <c r="B77"/>
    </row>
    <row r="78" spans="2:2" ht="14.25" x14ac:dyDescent="0.2">
      <c r="B78"/>
    </row>
    <row r="79" spans="2:2" ht="14.25" x14ac:dyDescent="0.2">
      <c r="B79"/>
    </row>
    <row r="80" spans="2:2" ht="14.25" x14ac:dyDescent="0.2">
      <c r="B80"/>
    </row>
    <row r="81" spans="2:2" ht="14.25" x14ac:dyDescent="0.2">
      <c r="B81"/>
    </row>
    <row r="82" spans="2:2" ht="14.25" x14ac:dyDescent="0.2">
      <c r="B82"/>
    </row>
    <row r="83" spans="2:2" ht="14.25" x14ac:dyDescent="0.2">
      <c r="B83"/>
    </row>
    <row r="84" spans="2:2" ht="14.25" x14ac:dyDescent="0.2">
      <c r="B84"/>
    </row>
    <row r="85" spans="2:2" ht="14.25" x14ac:dyDescent="0.2">
      <c r="B85"/>
    </row>
    <row r="86" spans="2:2" ht="14.25" x14ac:dyDescent="0.2">
      <c r="B86"/>
    </row>
    <row r="87" spans="2:2" ht="14.25" x14ac:dyDescent="0.2">
      <c r="B87"/>
    </row>
    <row r="88" spans="2:2" ht="14.25" x14ac:dyDescent="0.2">
      <c r="B88"/>
    </row>
    <row r="89" spans="2:2" ht="14.25" x14ac:dyDescent="0.2">
      <c r="B89"/>
    </row>
    <row r="90" spans="2:2" ht="14.25" x14ac:dyDescent="0.2">
      <c r="B90"/>
    </row>
    <row r="91" spans="2:2" ht="14.25" x14ac:dyDescent="0.2">
      <c r="B91"/>
    </row>
    <row r="92" spans="2:2" ht="14.25" x14ac:dyDescent="0.2">
      <c r="B92"/>
    </row>
    <row r="93" spans="2:2" ht="14.25" x14ac:dyDescent="0.2">
      <c r="B93"/>
    </row>
    <row r="94" spans="2:2" ht="14.25" x14ac:dyDescent="0.2">
      <c r="B94"/>
    </row>
  </sheetData>
  <sheetProtection sheet="1" objects="1" scenarios="1"/>
  <protectedRanges>
    <protectedRange sqref="L3:L13" name="טווח4"/>
    <protectedRange sqref="I3:I13" name="טווח3"/>
    <protectedRange sqref="F3:F20" name="טווח2"/>
    <protectedRange sqref="E26:E38" name="טווח1"/>
    <protectedRange sqref="C43:C45" name="טווח5"/>
  </protectedRanges>
  <mergeCells count="1">
    <mergeCell ref="A1:O1"/>
  </mergeCells>
  <conditionalFormatting sqref="A2">
    <cfRule type="duplicateValues" dxfId="7" priority="5"/>
  </conditionalFormatting>
  <conditionalFormatting sqref="A1">
    <cfRule type="duplicateValues" dxfId="6" priority="6"/>
  </conditionalFormatting>
  <conditionalFormatting sqref="A24:A25 A3:A14 A16:A17 A27:A28 A30:A31 A33:A34 A36:A37">
    <cfRule type="duplicateValues" dxfId="5" priority="7"/>
  </conditionalFormatting>
  <conditionalFormatting sqref="B1:B2 B23:B24 B33:B34 B36:B1048576 B26:B30">
    <cfRule type="duplicateValues" dxfId="4" priority="8"/>
  </conditionalFormatting>
  <conditionalFormatting sqref="B35">
    <cfRule type="duplicateValues" dxfId="3" priority="4"/>
  </conditionalFormatting>
  <conditionalFormatting sqref="B31">
    <cfRule type="duplicateValues" dxfId="2" priority="3"/>
  </conditionalFormatting>
  <conditionalFormatting sqref="B32">
    <cfRule type="duplicateValues" dxfId="1" priority="2"/>
  </conditionalFormatting>
  <conditionalFormatting sqref="B2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E0CB0A-BAAB-44F1-952A-BB1A8711223E}"/>
</file>

<file path=customXml/itemProps2.xml><?xml version="1.0" encoding="utf-8"?>
<ds:datastoreItem xmlns:ds="http://schemas.openxmlformats.org/officeDocument/2006/customXml" ds:itemID="{20614EE0-B9DF-40B9-9BD2-987FFE6D9CA5}"/>
</file>

<file path=customXml/itemProps3.xml><?xml version="1.0" encoding="utf-8"?>
<ds:datastoreItem xmlns:ds="http://schemas.openxmlformats.org/officeDocument/2006/customXml" ds:itemID="{A7BCA378-6932-4CAE-8C8C-1D6F8B322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הצעות מחיר הרצפלד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רחל עידן</dc:creator>
  <cp:lastModifiedBy>עופרי שטיינמן</cp:lastModifiedBy>
  <dcterms:created xsi:type="dcterms:W3CDTF">2023-01-03T06:53:25Z</dcterms:created>
  <dcterms:modified xsi:type="dcterms:W3CDTF">2023-02-22T14:46:36Z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